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!!NETSITES\cascade.co.nz\Downloads2018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2" i="1" s="1"/>
  <c r="K31" i="1"/>
  <c r="J31" i="1"/>
  <c r="I31" i="1"/>
  <c r="H31" i="1"/>
  <c r="G31" i="1"/>
  <c r="F31" i="1"/>
  <c r="F32" i="1" s="1"/>
  <c r="F33" i="1" s="1"/>
  <c r="I32" i="1"/>
  <c r="E31" i="1"/>
  <c r="E32" i="1" s="1"/>
  <c r="K32" i="1"/>
  <c r="J32" i="1"/>
  <c r="H32" i="1"/>
  <c r="G32" i="1"/>
  <c r="H37" i="1"/>
  <c r="G33" i="1" l="1"/>
  <c r="H33" i="1"/>
  <c r="J33" i="1"/>
  <c r="K33" i="1"/>
  <c r="E33" i="1"/>
  <c r="I33" i="1"/>
  <c r="L33" i="1"/>
  <c r="B34" i="1"/>
  <c r="D34" i="1" s="1"/>
  <c r="L18" i="1"/>
  <c r="K18" i="1"/>
  <c r="J18" i="1"/>
  <c r="I18" i="1"/>
  <c r="H18" i="1"/>
  <c r="G18" i="1"/>
  <c r="F18" i="1"/>
  <c r="E18" i="1"/>
  <c r="E19" i="1" s="1"/>
  <c r="H23" i="1"/>
  <c r="N11" i="1"/>
  <c r="M11" i="1"/>
  <c r="L11" i="1"/>
  <c r="L16" i="1" s="1"/>
  <c r="L30" i="1" s="1"/>
  <c r="K11" i="1"/>
  <c r="K14" i="1" s="1"/>
  <c r="J11" i="1"/>
  <c r="J14" i="1" s="1"/>
  <c r="I11" i="1"/>
  <c r="I14" i="1" s="1"/>
  <c r="H11" i="1"/>
  <c r="H14" i="1" s="1"/>
  <c r="G11" i="1"/>
  <c r="G14" i="1" s="1"/>
  <c r="F11" i="1"/>
  <c r="F14" i="1" s="1"/>
  <c r="E11" i="1"/>
  <c r="E16" i="1" s="1"/>
  <c r="E30" i="1" s="1"/>
  <c r="D11" i="1"/>
  <c r="D16" i="1" s="1"/>
  <c r="D30" i="1" s="1"/>
  <c r="C11" i="1"/>
  <c r="C16" i="1" s="1"/>
  <c r="C30" i="1" s="1"/>
  <c r="H19" i="1" l="1"/>
  <c r="F19" i="1"/>
  <c r="I19" i="1"/>
  <c r="J19" i="1"/>
  <c r="K19" i="1"/>
  <c r="L19" i="1"/>
  <c r="G19" i="1"/>
  <c r="N16" i="1"/>
  <c r="N30" i="1" s="1"/>
  <c r="J16" i="1"/>
  <c r="J30" i="1" s="1"/>
  <c r="F16" i="1"/>
  <c r="F30" i="1" s="1"/>
  <c r="G16" i="1"/>
  <c r="G30" i="1" s="1"/>
  <c r="H16" i="1"/>
  <c r="H30" i="1" s="1"/>
  <c r="I16" i="1"/>
  <c r="I30" i="1" s="1"/>
  <c r="K16" i="1"/>
  <c r="K30" i="1" s="1"/>
  <c r="M16" i="1"/>
  <c r="M30" i="1" s="1"/>
  <c r="L14" i="1"/>
  <c r="E14" i="1"/>
  <c r="B20" i="1" l="1"/>
  <c r="D20" i="1" s="1"/>
</calcChain>
</file>

<file path=xl/sharedStrings.xml><?xml version="1.0" encoding="utf-8"?>
<sst xmlns="http://schemas.openxmlformats.org/spreadsheetml/2006/main" count="68" uniqueCount="53">
  <si>
    <t>Residential Swimming Pool Heat Pump operating costs, New Zealand</t>
  </si>
  <si>
    <t>Southern Hemisphere Seasons</t>
  </si>
  <si>
    <t>High</t>
  </si>
  <si>
    <t>Low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</si>
  <si>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</si>
  <si>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</si>
  <si>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</si>
  <si>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</si>
  <si>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</si>
  <si>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</si>
  <si>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</si>
  <si>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</si>
  <si>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</si>
  <si>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</si>
  <si>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</si>
  <si>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</si>
  <si>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Days in month</t>
  </si>
  <si>
    <t>Temp Increase needed</t>
  </si>
  <si>
    <t>Celcius</t>
  </si>
  <si>
    <t>SOLAR + COVER adds</t>
  </si>
  <si>
    <t>POTENTIAL SWIMMING SEASON SOLAR HEATED CASCADE POOL</t>
  </si>
  <si>
    <t xml:space="preserve">WITH SOLAR + COVER </t>
  </si>
  <si>
    <t>4.0 x 8.0 Cascade Freshwater Pool</t>
  </si>
  <si>
    <t>Filtermaster 7.8</t>
  </si>
  <si>
    <t>FM8</t>
  </si>
  <si>
    <t>Cents/Hr</t>
  </si>
  <si>
    <t>1.6</t>
  </si>
  <si>
    <t>Per Hour</t>
  </si>
  <si>
    <t>This  smaller heat pump does the job due to the Styrobeck Insulation and Solar Heat retention cover</t>
  </si>
  <si>
    <t>Band Name</t>
  </si>
  <si>
    <t>Model</t>
  </si>
  <si>
    <t>Input Kw</t>
  </si>
  <si>
    <t>Output Kw</t>
  </si>
  <si>
    <t>Cost</t>
  </si>
  <si>
    <t>Annual Cost</t>
  </si>
  <si>
    <t>Heat Pump for this size CASCADE pool</t>
  </si>
  <si>
    <t>This test used FILTERMASTER Heat Pumps (www.filtermaster.co.nz)</t>
  </si>
  <si>
    <t>Pool Temp</t>
  </si>
  <si>
    <t>Data courtesy of University of Auckland (NZ) Research Department. Data collected at Albert Park, Auckland NZ (adjusted + 5%)</t>
  </si>
  <si>
    <t xml:space="preserve">Test Pool  CASCADE FRESHWATER STYROBECK INSULATED WALLS/THERMAL BUBBLE COVER FITTED OVERNIGHT + DAYS WHEN POOL NOT BEING USED </t>
  </si>
  <si>
    <t>Pool Water (Hi Lo/2.5)</t>
  </si>
  <si>
    <t>Other pool types may not have these advantages</t>
  </si>
  <si>
    <t>Mthly Cost (After Initial Settling-In time)</t>
  </si>
  <si>
    <t>Hours per day average</t>
  </si>
  <si>
    <t>Hours per month average</t>
  </si>
  <si>
    <t>Per Week</t>
  </si>
  <si>
    <t xml:space="preserve"> - or - </t>
  </si>
  <si>
    <t>Non-Cascade Non-insulated pool types</t>
  </si>
  <si>
    <t>FM14</t>
  </si>
  <si>
    <t>2.9</t>
  </si>
  <si>
    <r>
      <t xml:space="preserve">Heat Pump for this size </t>
    </r>
    <r>
      <rPr>
        <b/>
        <sz val="11"/>
        <color theme="1"/>
        <rFont val="Calibri"/>
        <family val="2"/>
        <scheme val="minor"/>
      </rPr>
      <t xml:space="preserve">Other Type </t>
    </r>
    <r>
      <rPr>
        <sz val="11"/>
        <color theme="1"/>
        <rFont val="Calibri"/>
        <family val="2"/>
        <scheme val="minor"/>
      </rPr>
      <t>pool</t>
    </r>
  </si>
  <si>
    <t>14.0</t>
  </si>
  <si>
    <t>38.85 S 174.76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</si>
</sst>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/>
    <xf numFmtId="0" fontId="4" fillId="0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 applyAlignment="1">
      <alignment horizontal="left" vertical="top"/>
    </xf>
    <xf numFmtId="2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sqref="A1:B1"/>
    </sheetView>
  </sheetViews>
  <sheetFormatPr defaultRowHeight="14.5" x14ac:dyDescent="0.35"/>
  <cols>
    <col min="1" max="1" width="11.453125" customWidth="1"/>
    <col min="2" max="2" width="10.54296875" customWidth="1"/>
  </cols>
  <sheetData>
    <row r="1" spans="1:14" x14ac:dyDescent="0.35">
      <c r="A1" s="3" t="s">
        <v>0</v>
      </c>
      <c r="I1" t="s">
        <v>1</v>
      </c>
      <c r="L1" t="s">
        <v>52</v>
      </c>
    </row>
    <row r="2" spans="1:14" x14ac:dyDescent="0.35">
      <c r="A2" s="3"/>
    </row>
    <row r="3" spans="1:14" x14ac:dyDescent="0.35">
      <c r="A3" s="1">
        <v>44075</v>
      </c>
      <c r="D3" t="s">
        <v>36</v>
      </c>
      <c r="K3" t="s">
        <v>22</v>
      </c>
    </row>
    <row r="4" spans="1:14" x14ac:dyDescent="0.35">
      <c r="A4" s="2" t="s">
        <v>38</v>
      </c>
      <c r="B4" s="2"/>
      <c r="C4" s="2"/>
      <c r="D4" s="2"/>
      <c r="E4" s="2"/>
      <c r="F4" s="2"/>
      <c r="G4" s="2"/>
      <c r="H4" s="2"/>
      <c r="I4" s="2"/>
      <c r="J4" s="2"/>
      <c r="K4" s="20" t="s">
        <v>37</v>
      </c>
      <c r="L4" s="21">
        <v>28</v>
      </c>
      <c r="M4" s="21" t="s">
        <v>18</v>
      </c>
    </row>
    <row r="5" spans="1:14" x14ac:dyDescent="0.35">
      <c r="A5" s="2" t="s">
        <v>39</v>
      </c>
    </row>
    <row r="6" spans="1:14" x14ac:dyDescent="0.35">
      <c r="F6" s="5" t="s">
        <v>20</v>
      </c>
      <c r="G6" s="5"/>
      <c r="H6" s="5"/>
      <c r="I6" s="5"/>
      <c r="J6" s="5"/>
      <c r="K6" s="5"/>
      <c r="L6" s="5"/>
    </row>
    <row r="7" spans="1:14" x14ac:dyDescent="0.35">
      <c r="A7" s="5"/>
      <c r="B7" s="5"/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</row>
    <row r="8" spans="1:14" x14ac:dyDescent="0.35">
      <c r="A8" s="5" t="s">
        <v>16</v>
      </c>
      <c r="B8" s="5"/>
      <c r="C8" s="6">
        <v>31</v>
      </c>
      <c r="D8" s="6">
        <v>13</v>
      </c>
      <c r="E8" s="8">
        <v>30</v>
      </c>
      <c r="F8" s="8">
        <v>31</v>
      </c>
      <c r="G8" s="8">
        <v>31</v>
      </c>
      <c r="H8" s="8">
        <v>31</v>
      </c>
      <c r="I8" s="8">
        <v>31</v>
      </c>
      <c r="J8" s="8">
        <v>28</v>
      </c>
      <c r="K8" s="8">
        <v>3</v>
      </c>
      <c r="L8" s="8">
        <v>30</v>
      </c>
      <c r="M8" s="14">
        <v>31</v>
      </c>
      <c r="N8" s="6">
        <v>30</v>
      </c>
    </row>
    <row r="9" spans="1:14" x14ac:dyDescent="0.35">
      <c r="A9" t="s">
        <v>2</v>
      </c>
      <c r="C9" s="7">
        <v>15</v>
      </c>
      <c r="D9" s="7">
        <v>16</v>
      </c>
      <c r="E9" s="9">
        <v>17</v>
      </c>
      <c r="F9" s="9">
        <v>18</v>
      </c>
      <c r="G9" s="9">
        <v>20</v>
      </c>
      <c r="H9" s="9">
        <v>22.5</v>
      </c>
      <c r="I9" s="9">
        <v>24</v>
      </c>
      <c r="J9" s="9">
        <v>25</v>
      </c>
      <c r="K9" s="9">
        <v>23.5</v>
      </c>
      <c r="L9" s="9">
        <v>20</v>
      </c>
      <c r="M9" s="10">
        <v>17.5</v>
      </c>
      <c r="N9" s="7">
        <v>15.5</v>
      </c>
    </row>
    <row r="10" spans="1:14" x14ac:dyDescent="0.35">
      <c r="A10" t="s">
        <v>3</v>
      </c>
      <c r="C10" s="7">
        <v>7</v>
      </c>
      <c r="D10" s="7">
        <v>8</v>
      </c>
      <c r="E10" s="9">
        <v>10</v>
      </c>
      <c r="F10" s="9">
        <v>12</v>
      </c>
      <c r="G10" s="9">
        <v>12.5</v>
      </c>
      <c r="H10" s="9">
        <v>15</v>
      </c>
      <c r="I10" s="9">
        <v>16.5</v>
      </c>
      <c r="J10" s="9">
        <v>17</v>
      </c>
      <c r="K10" s="9">
        <v>16</v>
      </c>
      <c r="L10" s="9">
        <v>14</v>
      </c>
      <c r="M10" s="10">
        <v>11</v>
      </c>
      <c r="N10" s="7">
        <v>8.5</v>
      </c>
    </row>
    <row r="11" spans="1:14" x14ac:dyDescent="0.35">
      <c r="A11" t="s">
        <v>40</v>
      </c>
      <c r="C11" s="7">
        <f>+C9-3</f>
        <v>12</v>
      </c>
      <c r="D11" s="7">
        <f>+D9-3</f>
        <v>13</v>
      </c>
      <c r="E11" s="9">
        <f t="shared" ref="E11:N11" si="0">+E9-3</f>
        <v>14</v>
      </c>
      <c r="F11" s="9">
        <f t="shared" si="0"/>
        <v>15</v>
      </c>
      <c r="G11" s="9">
        <f t="shared" si="0"/>
        <v>17</v>
      </c>
      <c r="H11" s="9">
        <f t="shared" si="0"/>
        <v>19.5</v>
      </c>
      <c r="I11" s="9">
        <f t="shared" si="0"/>
        <v>21</v>
      </c>
      <c r="J11" s="9">
        <f t="shared" si="0"/>
        <v>22</v>
      </c>
      <c r="K11" s="9">
        <f t="shared" si="0"/>
        <v>20.5</v>
      </c>
      <c r="L11" s="9">
        <f t="shared" si="0"/>
        <v>17</v>
      </c>
      <c r="M11" s="9">
        <f t="shared" si="0"/>
        <v>14.5</v>
      </c>
      <c r="N11" s="9">
        <f t="shared" si="0"/>
        <v>12.5</v>
      </c>
    </row>
    <row r="12" spans="1:14" x14ac:dyDescent="0.35">
      <c r="C12" s="7"/>
      <c r="D12" s="7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5">
      <c r="A13" s="13" t="s">
        <v>19</v>
      </c>
      <c r="B13" s="13"/>
      <c r="C13" s="12">
        <v>0</v>
      </c>
      <c r="D13" s="12">
        <v>0</v>
      </c>
      <c r="E13" s="11">
        <v>3</v>
      </c>
      <c r="F13" s="11">
        <v>3.5</v>
      </c>
      <c r="G13" s="11">
        <v>4</v>
      </c>
      <c r="H13" s="11">
        <v>4.5</v>
      </c>
      <c r="I13" s="11">
        <v>5</v>
      </c>
      <c r="J13" s="11">
        <v>5</v>
      </c>
      <c r="K13" s="11">
        <v>4</v>
      </c>
      <c r="L13" s="11">
        <v>3</v>
      </c>
      <c r="M13" s="9">
        <v>0</v>
      </c>
      <c r="N13" s="9">
        <v>0</v>
      </c>
    </row>
    <row r="14" spans="1:14" x14ac:dyDescent="0.35">
      <c r="A14" s="13" t="s">
        <v>21</v>
      </c>
      <c r="B14" s="13"/>
      <c r="C14" s="12">
        <v>0</v>
      </c>
      <c r="D14" s="12">
        <v>0</v>
      </c>
      <c r="E14" s="11">
        <f>+E13+E11</f>
        <v>17</v>
      </c>
      <c r="F14" s="11">
        <f t="shared" ref="F14:L14" si="1">+F13+F11</f>
        <v>18.5</v>
      </c>
      <c r="G14" s="11">
        <f t="shared" si="1"/>
        <v>21</v>
      </c>
      <c r="H14" s="11">
        <f t="shared" si="1"/>
        <v>24</v>
      </c>
      <c r="I14" s="11">
        <f t="shared" si="1"/>
        <v>26</v>
      </c>
      <c r="J14" s="11">
        <f t="shared" si="1"/>
        <v>27</v>
      </c>
      <c r="K14" s="11">
        <f t="shared" si="1"/>
        <v>24.5</v>
      </c>
      <c r="L14" s="11">
        <f t="shared" si="1"/>
        <v>20</v>
      </c>
      <c r="M14" s="9">
        <v>0</v>
      </c>
      <c r="N14" s="9">
        <v>0</v>
      </c>
    </row>
    <row r="15" spans="1:14" x14ac:dyDescent="0.35">
      <c r="C15" s="7"/>
      <c r="D15" s="7"/>
      <c r="E15" s="11"/>
      <c r="F15" s="11"/>
      <c r="G15" s="11"/>
      <c r="H15" s="11"/>
      <c r="I15" s="11"/>
      <c r="J15" s="11"/>
      <c r="K15" s="11"/>
      <c r="L15" s="11"/>
      <c r="M15" s="9"/>
      <c r="N15" s="9"/>
    </row>
    <row r="16" spans="1:14" x14ac:dyDescent="0.35">
      <c r="A16" t="s">
        <v>17</v>
      </c>
      <c r="C16" s="7">
        <f t="shared" ref="C16:N16" si="2">+$L$4-C11</f>
        <v>16</v>
      </c>
      <c r="D16" s="7">
        <f t="shared" si="2"/>
        <v>15</v>
      </c>
      <c r="E16" s="12">
        <f t="shared" si="2"/>
        <v>14</v>
      </c>
      <c r="F16" s="12">
        <f t="shared" si="2"/>
        <v>13</v>
      </c>
      <c r="G16" s="12">
        <f t="shared" si="2"/>
        <v>11</v>
      </c>
      <c r="H16" s="12">
        <f t="shared" si="2"/>
        <v>8.5</v>
      </c>
      <c r="I16" s="12">
        <f t="shared" si="2"/>
        <v>7</v>
      </c>
      <c r="J16" s="12">
        <f t="shared" si="2"/>
        <v>6</v>
      </c>
      <c r="K16" s="12">
        <f t="shared" si="2"/>
        <v>7.5</v>
      </c>
      <c r="L16" s="12">
        <f t="shared" si="2"/>
        <v>11</v>
      </c>
      <c r="M16" s="9">
        <f t="shared" si="2"/>
        <v>13.5</v>
      </c>
      <c r="N16" s="9">
        <f t="shared" si="2"/>
        <v>15.5</v>
      </c>
    </row>
    <row r="17" spans="1:14" x14ac:dyDescent="0.35">
      <c r="A17" t="s">
        <v>43</v>
      </c>
      <c r="C17" s="7"/>
      <c r="D17" s="7"/>
      <c r="E17" s="23">
        <v>3</v>
      </c>
      <c r="F17" s="23">
        <v>2.5</v>
      </c>
      <c r="G17" s="23">
        <v>2</v>
      </c>
      <c r="H17" s="23">
        <v>1.5</v>
      </c>
      <c r="I17" s="23">
        <v>0.5</v>
      </c>
      <c r="J17" s="23">
        <v>0.5</v>
      </c>
      <c r="K17" s="23">
        <v>2.5</v>
      </c>
      <c r="L17" s="23">
        <v>3</v>
      </c>
      <c r="M17" s="9"/>
      <c r="N17" s="9"/>
    </row>
    <row r="18" spans="1:14" x14ac:dyDescent="0.35">
      <c r="A18" t="s">
        <v>44</v>
      </c>
      <c r="C18" s="7"/>
      <c r="D18" s="7"/>
      <c r="E18" s="23">
        <f>+E17*E8</f>
        <v>90</v>
      </c>
      <c r="F18" s="23">
        <f t="shared" ref="F18:L18" si="3">+F17*F8</f>
        <v>77.5</v>
      </c>
      <c r="G18" s="23">
        <f t="shared" si="3"/>
        <v>62</v>
      </c>
      <c r="H18" s="23">
        <f t="shared" si="3"/>
        <v>46.5</v>
      </c>
      <c r="I18" s="23">
        <f t="shared" si="3"/>
        <v>15.5</v>
      </c>
      <c r="J18" s="23">
        <f t="shared" si="3"/>
        <v>14</v>
      </c>
      <c r="K18" s="23">
        <f t="shared" si="3"/>
        <v>7.5</v>
      </c>
      <c r="L18" s="23">
        <f t="shared" si="3"/>
        <v>90</v>
      </c>
      <c r="M18" s="9"/>
      <c r="N18" s="9"/>
    </row>
    <row r="19" spans="1:14" x14ac:dyDescent="0.35">
      <c r="A19" t="s">
        <v>42</v>
      </c>
      <c r="C19" s="7"/>
      <c r="D19" s="7"/>
      <c r="E19" s="22">
        <f>+E18*H23</f>
        <v>169.20000000000002</v>
      </c>
      <c r="F19" s="22">
        <f t="shared" ref="F19:L19" si="4">+F18*$H$23</f>
        <v>145.70000000000002</v>
      </c>
      <c r="G19" s="22">
        <f t="shared" si="4"/>
        <v>116.56</v>
      </c>
      <c r="H19" s="22">
        <f t="shared" si="4"/>
        <v>87.42</v>
      </c>
      <c r="I19" s="22">
        <f t="shared" si="4"/>
        <v>29.14</v>
      </c>
      <c r="J19" s="22">
        <f t="shared" si="4"/>
        <v>26.32</v>
      </c>
      <c r="K19" s="22">
        <f t="shared" si="4"/>
        <v>14.100000000000001</v>
      </c>
      <c r="L19" s="22">
        <f t="shared" si="4"/>
        <v>169.20000000000002</v>
      </c>
      <c r="M19" s="9"/>
      <c r="N19" s="9"/>
    </row>
    <row r="20" spans="1:14" x14ac:dyDescent="0.35">
      <c r="A20" t="s">
        <v>34</v>
      </c>
      <c r="B20" s="18">
        <f>SUM(E19:L19)</f>
        <v>757.6400000000001</v>
      </c>
      <c r="C20" s="7" t="s">
        <v>46</v>
      </c>
      <c r="D20" s="28">
        <f>+B20/24</f>
        <v>31.568333333333339</v>
      </c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5">
      <c r="A21" s="24"/>
      <c r="B21" s="25"/>
      <c r="C21" s="10"/>
      <c r="D21" s="27" t="s">
        <v>45</v>
      </c>
      <c r="E21" s="9"/>
      <c r="F21" s="9"/>
      <c r="G21" s="9"/>
      <c r="H21" s="9"/>
      <c r="I21" s="9"/>
      <c r="J21" s="9"/>
      <c r="K21" s="9"/>
      <c r="L21" s="9"/>
      <c r="M21" s="10"/>
      <c r="N21" s="10"/>
    </row>
    <row r="22" spans="1:14" x14ac:dyDescent="0.35">
      <c r="A22" t="s">
        <v>35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35">
      <c r="B23" t="s">
        <v>23</v>
      </c>
      <c r="C23" s="4" t="s">
        <v>24</v>
      </c>
      <c r="D23" s="15" t="s">
        <v>26</v>
      </c>
      <c r="E23">
        <v>7.8</v>
      </c>
      <c r="F23" s="4">
        <v>0.28000000000000003</v>
      </c>
      <c r="G23" s="4" t="s">
        <v>25</v>
      </c>
      <c r="H23" s="31">
        <f>+F23+D23</f>
        <v>1.8800000000000001</v>
      </c>
      <c r="I23" s="29" t="s">
        <v>27</v>
      </c>
      <c r="J23" s="4"/>
      <c r="K23" s="4"/>
      <c r="L23" s="4"/>
      <c r="M23" s="4"/>
      <c r="N23" s="4"/>
    </row>
    <row r="24" spans="1:14" x14ac:dyDescent="0.35">
      <c r="B24" s="26" t="s">
        <v>29</v>
      </c>
      <c r="C24" s="16" t="s">
        <v>30</v>
      </c>
      <c r="D24" s="17" t="s">
        <v>31</v>
      </c>
      <c r="E24" s="17" t="s">
        <v>32</v>
      </c>
      <c r="F24" s="16" t="s">
        <v>33</v>
      </c>
      <c r="G24" s="17"/>
      <c r="H24" s="17"/>
      <c r="I24" s="17"/>
      <c r="J24" s="4"/>
      <c r="K24" s="4"/>
      <c r="L24" s="4"/>
      <c r="M24" s="4"/>
      <c r="N24" s="4"/>
    </row>
    <row r="25" spans="1:14" x14ac:dyDescent="0.35">
      <c r="B25" s="2"/>
      <c r="C25" s="16"/>
      <c r="D25" s="17"/>
      <c r="E25" s="2"/>
      <c r="F25" s="16"/>
      <c r="G25" s="17"/>
      <c r="H25" s="17"/>
      <c r="I25" s="17"/>
      <c r="J25" s="4"/>
      <c r="K25" s="4"/>
      <c r="L25" s="4"/>
      <c r="M25" s="4"/>
      <c r="N25" s="4"/>
    </row>
    <row r="26" spans="1:14" x14ac:dyDescent="0.35">
      <c r="A26" t="s">
        <v>28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5">
      <c r="A27" t="s">
        <v>41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35">
      <c r="A29" s="3" t="s">
        <v>47</v>
      </c>
      <c r="B29" s="3"/>
      <c r="C29" s="29"/>
      <c r="D29" s="29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35">
      <c r="A30" t="s">
        <v>17</v>
      </c>
      <c r="C30" s="7">
        <f>+C16</f>
        <v>16</v>
      </c>
      <c r="D30" s="7">
        <f t="shared" ref="D30:N30" si="5">+D16</f>
        <v>15</v>
      </c>
      <c r="E30" s="7">
        <f t="shared" si="5"/>
        <v>14</v>
      </c>
      <c r="F30" s="7">
        <f t="shared" si="5"/>
        <v>13</v>
      </c>
      <c r="G30" s="7">
        <f t="shared" si="5"/>
        <v>11</v>
      </c>
      <c r="H30" s="7">
        <f t="shared" si="5"/>
        <v>8.5</v>
      </c>
      <c r="I30" s="7">
        <f t="shared" si="5"/>
        <v>7</v>
      </c>
      <c r="J30" s="7">
        <f t="shared" si="5"/>
        <v>6</v>
      </c>
      <c r="K30" s="7">
        <f t="shared" si="5"/>
        <v>7.5</v>
      </c>
      <c r="L30" s="7">
        <f t="shared" si="5"/>
        <v>11</v>
      </c>
      <c r="M30" s="7">
        <f t="shared" si="5"/>
        <v>13.5</v>
      </c>
      <c r="N30" s="7">
        <f t="shared" si="5"/>
        <v>15.5</v>
      </c>
    </row>
    <row r="31" spans="1:14" x14ac:dyDescent="0.35">
      <c r="A31" t="s">
        <v>43</v>
      </c>
      <c r="C31" s="7"/>
      <c r="D31" s="7"/>
      <c r="E31" s="23">
        <f>+E17*1.5</f>
        <v>4.5</v>
      </c>
      <c r="F31" s="23">
        <f t="shared" ref="F31:L31" si="6">+F17*1.5</f>
        <v>3.75</v>
      </c>
      <c r="G31" s="23">
        <f t="shared" si="6"/>
        <v>3</v>
      </c>
      <c r="H31" s="23">
        <f t="shared" si="6"/>
        <v>2.25</v>
      </c>
      <c r="I31" s="23">
        <f t="shared" si="6"/>
        <v>0.75</v>
      </c>
      <c r="J31" s="23">
        <f t="shared" si="6"/>
        <v>0.75</v>
      </c>
      <c r="K31" s="23">
        <f t="shared" si="6"/>
        <v>3.75</v>
      </c>
      <c r="L31" s="23">
        <f t="shared" si="6"/>
        <v>4.5</v>
      </c>
      <c r="M31" s="9"/>
      <c r="N31" s="9"/>
    </row>
    <row r="32" spans="1:14" x14ac:dyDescent="0.35">
      <c r="A32" t="s">
        <v>44</v>
      </c>
      <c r="C32" s="7"/>
      <c r="D32" s="7"/>
      <c r="E32" s="23">
        <f>+E31*E8</f>
        <v>135</v>
      </c>
      <c r="F32" s="23">
        <f t="shared" ref="F32:L32" si="7">+F31*F8</f>
        <v>116.25</v>
      </c>
      <c r="G32" s="23">
        <f t="shared" si="7"/>
        <v>93</v>
      </c>
      <c r="H32" s="23">
        <f t="shared" si="7"/>
        <v>69.75</v>
      </c>
      <c r="I32" s="23">
        <f t="shared" si="7"/>
        <v>23.25</v>
      </c>
      <c r="J32" s="23">
        <f t="shared" si="7"/>
        <v>21</v>
      </c>
      <c r="K32" s="23">
        <f t="shared" si="7"/>
        <v>11.25</v>
      </c>
      <c r="L32" s="23">
        <f t="shared" si="7"/>
        <v>135</v>
      </c>
      <c r="M32" s="9"/>
      <c r="N32" s="9"/>
    </row>
    <row r="33" spans="1:14" x14ac:dyDescent="0.35">
      <c r="A33" t="s">
        <v>42</v>
      </c>
      <c r="C33" s="7"/>
      <c r="D33" s="7"/>
      <c r="E33" s="22">
        <f>+E32*$H$37</f>
        <v>429.29999999999995</v>
      </c>
      <c r="F33" s="22">
        <f t="shared" ref="F33:L33" si="8">+F32*$H$37</f>
        <v>369.67499999999995</v>
      </c>
      <c r="G33" s="22">
        <f t="shared" si="8"/>
        <v>295.73999999999995</v>
      </c>
      <c r="H33" s="22">
        <f t="shared" si="8"/>
        <v>221.80499999999998</v>
      </c>
      <c r="I33" s="22">
        <f t="shared" si="8"/>
        <v>73.934999999999988</v>
      </c>
      <c r="J33" s="22">
        <f t="shared" si="8"/>
        <v>66.78</v>
      </c>
      <c r="K33" s="22">
        <f t="shared" si="8"/>
        <v>35.774999999999999</v>
      </c>
      <c r="L33" s="22">
        <f t="shared" si="8"/>
        <v>429.29999999999995</v>
      </c>
      <c r="M33" s="9"/>
      <c r="N33" s="9"/>
    </row>
    <row r="34" spans="1:14" x14ac:dyDescent="0.35">
      <c r="A34" t="s">
        <v>34</v>
      </c>
      <c r="B34" s="18">
        <f>SUM(E33:L33)</f>
        <v>1922.31</v>
      </c>
      <c r="C34" s="7" t="s">
        <v>46</v>
      </c>
      <c r="D34" s="28">
        <f>+B34/24</f>
        <v>80.096249999999998</v>
      </c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5">
      <c r="A35" s="24"/>
      <c r="B35" s="25"/>
      <c r="C35" s="10"/>
      <c r="D35" s="27" t="s">
        <v>45</v>
      </c>
      <c r="E35" s="9"/>
      <c r="F35" s="9"/>
      <c r="G35" s="9"/>
      <c r="H35" s="9"/>
      <c r="I35" s="9"/>
      <c r="J35" s="9"/>
      <c r="K35" s="9"/>
      <c r="L35" s="9"/>
      <c r="M35" s="10"/>
      <c r="N35" s="10"/>
    </row>
    <row r="36" spans="1:14" x14ac:dyDescent="0.35">
      <c r="A36" t="s">
        <v>50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35">
      <c r="B37" t="s">
        <v>23</v>
      </c>
      <c r="C37" s="4" t="s">
        <v>48</v>
      </c>
      <c r="D37" s="15" t="s">
        <v>49</v>
      </c>
      <c r="E37" s="30" t="s">
        <v>51</v>
      </c>
      <c r="F37" s="4">
        <v>0.28000000000000003</v>
      </c>
      <c r="G37" s="4" t="s">
        <v>25</v>
      </c>
      <c r="H37" s="31">
        <f>+F37+D37</f>
        <v>3.1799999999999997</v>
      </c>
      <c r="I37" s="29" t="s">
        <v>27</v>
      </c>
      <c r="J37" s="4"/>
      <c r="K37" s="4"/>
      <c r="L37" s="4"/>
      <c r="M37" s="4"/>
      <c r="N37" s="4"/>
    </row>
    <row r="38" spans="1:14" x14ac:dyDescent="0.35">
      <c r="B38" s="26" t="s">
        <v>29</v>
      </c>
      <c r="C38" s="16" t="s">
        <v>30</v>
      </c>
      <c r="D38" s="17" t="s">
        <v>31</v>
      </c>
      <c r="E38" s="17" t="s">
        <v>32</v>
      </c>
      <c r="F38" s="16" t="s">
        <v>33</v>
      </c>
      <c r="G38" s="17"/>
      <c r="H38" s="17"/>
      <c r="I38" s="17"/>
      <c r="J38" s="4"/>
      <c r="K38" s="4"/>
      <c r="L38" s="4"/>
      <c r="M38" s="4"/>
      <c r="N38" s="4"/>
    </row>
  </sheetData>
  <pageMargins left="0.70866141732283472" right="0.70866141732283472" top="0.39370078740157483" bottom="0" header="0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cp:lastPrinted>2020-09-03T04:04:56Z</cp:lastPrinted>
  <dcterms:created xsi:type="dcterms:W3CDTF">2020-09-03T01:29:01Z</dcterms:created>
  <dcterms:modified xsi:type="dcterms:W3CDTF">2020-09-03T04:30:35Z</dcterms:modified>
</cp:coreProperties>
</file>